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huzita\Desktop\水道\3 公営企業関係\経営比較分析表\R03\初山別村\"/>
    </mc:Choice>
  </mc:AlternateContent>
  <xr:revisionPtr revIDLastSave="0" documentId="13_ncr:1_{1488E89D-3AC8-44FC-B929-BC9CD4EB2976}" xr6:coauthVersionLast="45" xr6:coauthVersionMax="45" xr10:uidLastSave="{00000000-0000-0000-0000-000000000000}"/>
  <workbookProtection workbookAlgorithmName="SHA-512" workbookHashValue="zdAaB2idbEj+0sb5IjCMkZSrAnoWJLe4M1rwgY8hMjzkHQLgMg23cFk4GRRokCUPSDvh4C+EB8gL5doORhCt8w==" workbookSaltValue="mhQ83mxkb+HgFIe1FsYs7Q==" workbookSpinCount="100000" lockStructure="1"/>
  <bookViews>
    <workbookView xWindow="-120" yWindow="-120" windowWidth="20730" windowHeight="11160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AT8" i="4" s="1"/>
  <c r="R6" i="5"/>
  <c r="Q6" i="5"/>
  <c r="W10" i="4" s="1"/>
  <c r="P6" i="5"/>
  <c r="O6" i="5"/>
  <c r="N6" i="5"/>
  <c r="B10" i="4" s="1"/>
  <c r="M6" i="5"/>
  <c r="L6" i="5"/>
  <c r="K6" i="5"/>
  <c r="J6" i="5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E85" i="4"/>
  <c r="BB10" i="4"/>
  <c r="AT10" i="4"/>
  <c r="AL10" i="4"/>
  <c r="P10" i="4"/>
  <c r="I10" i="4"/>
  <c r="AL8" i="4"/>
  <c r="AD8" i="4"/>
  <c r="W8" i="4"/>
  <c r="P8" i="4"/>
  <c r="I8" i="4"/>
</calcChain>
</file>

<file path=xl/sharedStrings.xml><?xml version="1.0" encoding="utf-8"?>
<sst xmlns="http://schemas.openxmlformats.org/spreadsheetml/2006/main" count="233" uniqueCount="118">
  <si>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</si>
  <si>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</si>
  <si>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</si>
  <si>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</si>
  <si>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</si>
  <si>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</si>
  <si>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</si>
  <si>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</si>
  <si>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</si>
  <si>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</si>
  <si>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</si>
  <si>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</si>
  <si>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</si>
  <si>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</si>
  <si>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</si>
  <si>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</si>
  <si>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</si>
  <si>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</si>
  <si>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</si>
  <si>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</si>
  <si>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</si>
  <si>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</si>
  <si>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</si>
  <si>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</si>
  <si>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</si>
  <si>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</si>
  <si>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</si>
  <si>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</si>
  <si>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</si>
  <si>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</si>
  <si>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</si>
  <si>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</si>
  <si>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</si>
  <si>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</si>
  <si>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</si>
  <si>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</si>
  <si>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</si>
  <si>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</si>
  <si>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</si>
  <si>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</si>
  <si>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</si>
  <si>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</si>
  <si>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</si>
  <si>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</si>
  <si>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</si>
  <si>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</si>
  <si>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</si>
  <si>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</si>
  <si>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</si>
  <si>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</si>
  <si>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</si>
  <si>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</si>
  <si>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</si>
  <si>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</si>
  <si>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</si>
  <si>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</si>
  <si>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</si>
  <si>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</si>
  <si>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</si>
  <si>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</si>
  <si>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</si>
  <si>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</si>
  <si>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</si>
  <si>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</si>
  <si>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</si>
  <si>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</si>
  <si>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</si>
  <si>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</si>
  <si>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</si>
  <si>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</si>
  <si>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</si>
  <si>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</si>
  <si>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</si>
  <si>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</si>
  <si>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</si>
  <si>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</si>
  <si>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</si>
  <si>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</si>
  <si>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</si>
  <si>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</si>
  <si>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</si>
  <si>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</si>
  <si>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</si>
  <si>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</si>
  <si>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</si>
  <si>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</si>
  <si>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</si>
  <si>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</si>
  <si>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</si>
  <si>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</si>
  <si>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</si>
  <si>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</si>
  <si>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</si>
  <si>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</si>
  <si>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</si>
  <si>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</si>
  <si>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初山別村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</si>
  <si>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</si>
  <si>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</si>
  <si>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</si>
  <si>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</si>
  <si>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</si>
  <si>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</si>
  <si>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</si>
  <si>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</si>
  <si>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</si>
  <si>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</si>
  <si>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</si>
  <si>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</si>
  <si>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</si>
  <si>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</si>
  <si>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</si>
  <si>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</si>
  <si>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</si>
  <si>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</si>
  <si>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及び料金回収率が低く、給水原価が高い状況にあり、企業債残高対給水収益比率はやや減少にあるが、今後においても計画的な改修や定期的な点検を実施し、維持管理費及び諸費用等の削減を図る必要がある。</t>
    <rPh sb="1" eb="4">
      <t>シュウエキテキ</t>
    </rPh>
    <rPh sb="4" eb="6">
      <t>シュウシ</t>
    </rPh>
    <rPh sb="6" eb="8">
      <t>ヒリツ</t>
    </rPh>
    <rPh sb="8" eb="9">
      <t>オヨ</t>
    </rPh>
    <rPh sb="10" eb="12">
      <t>リョウキン</t>
    </rPh>
    <rPh sb="12" eb="14">
      <t>カイシュウ</t>
    </rPh>
    <rPh sb="14" eb="15">
      <t>リツ</t>
    </rPh>
    <rPh sb="16" eb="17">
      <t>ヒク</t>
    </rPh>
    <rPh sb="19" eb="21">
      <t>キュウスイ</t>
    </rPh>
    <rPh sb="21" eb="23">
      <t>ゲンカ</t>
    </rPh>
    <rPh sb="24" eb="25">
      <t>タカ</t>
    </rPh>
    <rPh sb="26" eb="28">
      <t>ジョウキョウ</t>
    </rPh>
    <rPh sb="32" eb="35">
      <t>キギョウサイ</t>
    </rPh>
    <rPh sb="35" eb="37">
      <t>ザンダカ</t>
    </rPh>
    <rPh sb="37" eb="38">
      <t>タイ</t>
    </rPh>
    <rPh sb="38" eb="40">
      <t>キュウスイ</t>
    </rPh>
    <rPh sb="40" eb="42">
      <t>シュウエキ</t>
    </rPh>
    <rPh sb="42" eb="44">
      <t>ヒリツ</t>
    </rPh>
    <rPh sb="47" eb="49">
      <t>ゲンショウ</t>
    </rPh>
    <rPh sb="54" eb="56">
      <t>コンゴ</t>
    </rPh>
    <rPh sb="61" eb="64">
      <t>ケイカクテキ</t>
    </rPh>
    <rPh sb="65" eb="67">
      <t>カイシュウ</t>
    </rPh>
    <rPh sb="68" eb="71">
      <t>テイキテキ</t>
    </rPh>
    <rPh sb="72" eb="74">
      <t>テンケン</t>
    </rPh>
    <rPh sb="75" eb="77">
      <t>ジッシ</t>
    </rPh>
    <rPh sb="79" eb="81">
      <t>イジ</t>
    </rPh>
    <rPh sb="81" eb="84">
      <t>カンリヒ</t>
    </rPh>
    <rPh sb="84" eb="85">
      <t>オヨ</t>
    </rPh>
    <rPh sb="86" eb="89">
      <t>ショヒヨウ</t>
    </rPh>
    <rPh sb="89" eb="90">
      <t>トウ</t>
    </rPh>
    <rPh sb="91" eb="93">
      <t>サクゲン</t>
    </rPh>
    <rPh sb="94" eb="95">
      <t>ハカ</t>
    </rPh>
    <rPh sb="96" eb="98">
      <t>ヒツヨウ</t>
    </rPh>
    <phoneticPr fontId="4"/>
  </si>
  <si>
    <t>　水道施設については、耐用年数・耐震化を踏まえ計画的に順次更新を実施し、漏水対策等を図る。</t>
    <rPh sb="1" eb="3">
      <t>スイドウ</t>
    </rPh>
    <rPh sb="3" eb="5">
      <t>シセツ</t>
    </rPh>
    <rPh sb="11" eb="13">
      <t>タイヨウ</t>
    </rPh>
    <rPh sb="13" eb="15">
      <t>ネンスウ</t>
    </rPh>
    <rPh sb="16" eb="19">
      <t>タイシンカ</t>
    </rPh>
    <rPh sb="20" eb="21">
      <t>フ</t>
    </rPh>
    <rPh sb="23" eb="26">
      <t>ケイカクテキ</t>
    </rPh>
    <rPh sb="27" eb="29">
      <t>ジュンジ</t>
    </rPh>
    <rPh sb="29" eb="31">
      <t>コウシン</t>
    </rPh>
    <rPh sb="32" eb="34">
      <t>ジッシ</t>
    </rPh>
    <rPh sb="36" eb="38">
      <t>ロウスイ</t>
    </rPh>
    <rPh sb="38" eb="40">
      <t>タイサク</t>
    </rPh>
    <rPh sb="40" eb="41">
      <t>トウ</t>
    </rPh>
    <rPh sb="42" eb="43">
      <t>ハカ</t>
    </rPh>
    <phoneticPr fontId="4"/>
  </si>
  <si>
    <t>　一般会計からの繰入金に依存しているが、管路更新・補修等により有収率を上げ、更に諸費用等の削減に努めるとともに、料金水準の検討を含め経営改善を図る必要がある。</t>
    <rPh sb="1" eb="3">
      <t>イッパン</t>
    </rPh>
    <rPh sb="3" eb="5">
      <t>カイケイ</t>
    </rPh>
    <rPh sb="8" eb="11">
      <t>クリイレキン</t>
    </rPh>
    <rPh sb="12" eb="14">
      <t>イゾン</t>
    </rPh>
    <rPh sb="20" eb="22">
      <t>カンロ</t>
    </rPh>
    <rPh sb="22" eb="24">
      <t>コウシン</t>
    </rPh>
    <rPh sb="25" eb="27">
      <t>ホシュウ</t>
    </rPh>
    <rPh sb="27" eb="28">
      <t>トウ</t>
    </rPh>
    <rPh sb="31" eb="34">
      <t>ユウシュウリツ</t>
    </rPh>
    <rPh sb="35" eb="36">
      <t>ア</t>
    </rPh>
    <rPh sb="38" eb="39">
      <t>サラ</t>
    </rPh>
    <rPh sb="40" eb="43">
      <t>ショヒヨウ</t>
    </rPh>
    <rPh sb="43" eb="44">
      <t>トウ</t>
    </rPh>
    <rPh sb="45" eb="47">
      <t>サクゲン</t>
    </rPh>
    <rPh sb="48" eb="49">
      <t>ツト</t>
    </rPh>
    <rPh sb="56" eb="58">
      <t>リョウキン</t>
    </rPh>
    <rPh sb="58" eb="60">
      <t>スイジュン</t>
    </rPh>
    <rPh sb="61" eb="63">
      <t>ケントウ</t>
    </rPh>
    <rPh sb="64" eb="65">
      <t>フク</t>
    </rPh>
    <rPh sb="66" eb="68">
      <t>ケイエイ</t>
    </rPh>
    <rPh sb="68" eb="70">
      <t>カイゼン</t>
    </rPh>
    <rPh sb="71" eb="72">
      <t>ハカ</t>
    </rPh>
    <rPh sb="73" eb="7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</si>
</sst>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0.39</c:v>
                </c:pt>
                <c:pt idx="1">
                  <c:v>1.59</c:v>
                </c:pt>
                <c:pt idx="2">
                  <c:v>1.07</c:v>
                </c:pt>
                <c:pt idx="3">
                  <c:v>1.82</c:v>
                </c:pt>
                <c:pt idx="4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F-46F8-A1A5-B773F5B4B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0.56999999999999995</c:v>
                </c:pt>
                <c:pt idx="2">
                  <c:v>0.62</c:v>
                </c:pt>
                <c:pt idx="3">
                  <c:v>0.39</c:v>
                </c:pt>
                <c:pt idx="4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EF-46F8-A1A5-B773F5B4B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73.62</c:v>
                </c:pt>
                <c:pt idx="1">
                  <c:v>74.56</c:v>
                </c:pt>
                <c:pt idx="2">
                  <c:v>69.19</c:v>
                </c:pt>
                <c:pt idx="3">
                  <c:v>75.19</c:v>
                </c:pt>
                <c:pt idx="4">
                  <c:v>71.73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0-449F-BC83-D1E96F898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46.9</c:v>
                </c:pt>
                <c:pt idx="1">
                  <c:v>47.95</c:v>
                </c:pt>
                <c:pt idx="2">
                  <c:v>48.26</c:v>
                </c:pt>
                <c:pt idx="3">
                  <c:v>48.01</c:v>
                </c:pt>
                <c:pt idx="4">
                  <c:v>49.08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0-449F-BC83-D1E96F898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66.3</c:v>
                </c:pt>
                <c:pt idx="1">
                  <c:v>70.28</c:v>
                </c:pt>
                <c:pt idx="2">
                  <c:v>72.37</c:v>
                </c:pt>
                <c:pt idx="3">
                  <c:v>66.489999999999995</c:v>
                </c:pt>
                <c:pt idx="4">
                  <c:v>71.87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D-411B-8356-8965ABE2A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74.63</c:v>
                </c:pt>
                <c:pt idx="1">
                  <c:v>74.900000000000006</c:v>
                </c:pt>
                <c:pt idx="2">
                  <c:v>72.72</c:v>
                </c:pt>
                <c:pt idx="3">
                  <c:v>72.75</c:v>
                </c:pt>
                <c:pt idx="4">
                  <c:v>71.27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5D-411B-8356-8965ABE2A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48.55</c:v>
                </c:pt>
                <c:pt idx="1">
                  <c:v>44</c:v>
                </c:pt>
                <c:pt idx="2">
                  <c:v>46.37</c:v>
                </c:pt>
                <c:pt idx="3">
                  <c:v>45.93</c:v>
                </c:pt>
                <c:pt idx="4">
                  <c:v>53.93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7-44E4-ACB9-6317E4C36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72.11</c:v>
                </c:pt>
                <c:pt idx="1">
                  <c:v>74.05</c:v>
                </c:pt>
                <c:pt idx="2">
                  <c:v>73.25</c:v>
                </c:pt>
                <c:pt idx="3">
                  <c:v>75.06</c:v>
                </c:pt>
                <c:pt idx="4">
                  <c:v>73.22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7-44E4-ACB9-6317E4C36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3-46BB-A802-8C8637B89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13-46BB-A802-8C8637B89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D-4631-94D0-D0E3857E7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7D-4631-94D0-D0E3857E7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0-4E1F-94C3-C3E1EAD43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A0-4E1F-94C3-C3E1EAD43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E-4CA2-82E0-9562BA81F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6E-4CA2-82E0-9562BA81F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2576.5300000000002</c:v>
                </c:pt>
                <c:pt idx="1">
                  <c:v>2540.16</c:v>
                </c:pt>
                <c:pt idx="2">
                  <c:v>2470.7800000000002</c:v>
                </c:pt>
                <c:pt idx="3">
                  <c:v>2323.4899999999998</c:v>
                </c:pt>
                <c:pt idx="4">
                  <c:v>2135.17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F-4ADE-991A-82B67D854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1595.62</c:v>
                </c:pt>
                <c:pt idx="1">
                  <c:v>1302.33</c:v>
                </c:pt>
                <c:pt idx="2">
                  <c:v>1274.21</c:v>
                </c:pt>
                <c:pt idx="3">
                  <c:v>1183.92</c:v>
                </c:pt>
                <c:pt idx="4">
                  <c:v>1128.72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1F-4ADE-991A-82B67D854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28.38</c:v>
                </c:pt>
                <c:pt idx="1">
                  <c:v>26.57</c:v>
                </c:pt>
                <c:pt idx="2">
                  <c:v>26.07</c:v>
                </c:pt>
                <c:pt idx="3">
                  <c:v>28.13</c:v>
                </c:pt>
                <c:pt idx="4">
                  <c:v>32.409999999999997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F-45D9-85D9-FE7A40758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37.92</c:v>
                </c:pt>
                <c:pt idx="1">
                  <c:v>40.89</c:v>
                </c:pt>
                <c:pt idx="2">
                  <c:v>41.25</c:v>
                </c:pt>
                <c:pt idx="3">
                  <c:v>42.5</c:v>
                </c:pt>
                <c:pt idx="4">
                  <c:v>41.84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F-45D9-85D9-FE7A40758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904.91</c:v>
                </c:pt>
                <c:pt idx="1">
                  <c:v>962.12</c:v>
                </c:pt>
                <c:pt idx="2">
                  <c:v>984.07</c:v>
                </c:pt>
                <c:pt idx="3">
                  <c:v>916.93</c:v>
                </c:pt>
                <c:pt idx="4">
                  <c:v>799.69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9-44ED-ACD8-F8F4C1754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423.18</c:v>
                </c:pt>
                <c:pt idx="1">
                  <c:v>383.2</c:v>
                </c:pt>
                <c:pt idx="2">
                  <c:v>383.25</c:v>
                </c:pt>
                <c:pt idx="3">
                  <c:v>377.72</c:v>
                </c:pt>
                <c:pt idx="4">
                  <c:v>390.47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C9-44ED-ACD8-F8F4C1754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N5" sqref="N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北海道　初山別村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D4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1125</v>
      </c>
      <c r="AM8" s="51"/>
      <c r="AN8" s="51"/>
      <c r="AO8" s="51"/>
      <c r="AP8" s="51"/>
      <c r="AQ8" s="51"/>
      <c r="AR8" s="51"/>
      <c r="AS8" s="51"/>
      <c r="AT8" s="47">
        <f>データ!$S$6</f>
        <v>279.52</v>
      </c>
      <c r="AU8" s="47"/>
      <c r="AV8" s="47"/>
      <c r="AW8" s="47"/>
      <c r="AX8" s="47"/>
      <c r="AY8" s="47"/>
      <c r="AZ8" s="47"/>
      <c r="BA8" s="47"/>
      <c r="BB8" s="47">
        <f>データ!$T$6</f>
        <v>4.0199999999999996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97.41</v>
      </c>
      <c r="Q10" s="47"/>
      <c r="R10" s="47"/>
      <c r="S10" s="47"/>
      <c r="T10" s="47"/>
      <c r="U10" s="47"/>
      <c r="V10" s="47"/>
      <c r="W10" s="51">
        <f>データ!$Q$6</f>
        <v>5290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1090</v>
      </c>
      <c r="AM10" s="51"/>
      <c r="AN10" s="51"/>
      <c r="AO10" s="51"/>
      <c r="AP10" s="51"/>
      <c r="AQ10" s="51"/>
      <c r="AR10" s="51"/>
      <c r="AS10" s="51"/>
      <c r="AT10" s="47">
        <f>データ!$V$6</f>
        <v>35.799999999999997</v>
      </c>
      <c r="AU10" s="47"/>
      <c r="AV10" s="47"/>
      <c r="AW10" s="47"/>
      <c r="AX10" s="47"/>
      <c r="AY10" s="47"/>
      <c r="AZ10" s="47"/>
      <c r="BA10" s="47"/>
      <c r="BB10" s="47">
        <f>データ!$W$6</f>
        <v>30.45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23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 x14ac:dyDescent="0.15">
      <c r="A14" s="2"/>
      <c r="B14" s="70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15">
      <c r="A15" s="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115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26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2" t="s">
        <v>116</v>
      </c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2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2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2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2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2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4"/>
    </row>
    <row r="60" spans="1:78" ht="13.5" customHeight="1" x14ac:dyDescent="0.15">
      <c r="A60" s="2"/>
      <c r="B60" s="73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2"/>
      <c r="BL60" s="62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</row>
    <row r="61" spans="1:78" ht="13.5" customHeight="1" x14ac:dyDescent="0.15">
      <c r="A61" s="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2"/>
      <c r="BL61" s="62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2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2" t="s">
        <v>117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2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2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【78.36】</v>
      </c>
      <c r="F85" s="27" t="s">
        <v>41</v>
      </c>
      <c r="G85" s="27" t="s">
        <v>41</v>
      </c>
      <c r="H85" s="27" t="str">
        <f>データ!BO6</f>
        <v>【949.15】</v>
      </c>
      <c r="I85" s="27" t="str">
        <f>データ!BZ6</f>
        <v>【55.87】</v>
      </c>
      <c r="J85" s="27" t="str">
        <f>データ!CK6</f>
        <v>【288.19】</v>
      </c>
      <c r="K85" s="27" t="str">
        <f>データ!CV6</f>
        <v>【56.31】</v>
      </c>
      <c r="L85" s="27" t="str">
        <f>データ!DG6</f>
        <v>【71.88】</v>
      </c>
      <c r="M85" s="27" t="s">
        <v>42</v>
      </c>
      <c r="N85" s="27" t="s">
        <v>42</v>
      </c>
      <c r="O85" s="27" t="str">
        <f>データ!EN6</f>
        <v>【0.80】</v>
      </c>
    </row>
  </sheetData>
  <sheetProtection algorithmName="SHA-512" hashValue="uV/xb9icfgzB6JdPhF/OiAqo5KHU8PUucpxPTSpM5ni1iwnq/x4hyqgTwC7mg/hVlnnle0sdNBhBPwXCM8DZ5A==" saltValue="Oqc4Os9eFqWVV4VNoMZYh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53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54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56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57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58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59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60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61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62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63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64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65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66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2020</v>
      </c>
      <c r="C6" s="34">
        <f t="shared" ref="C6:W6" si="3">C7</f>
        <v>14851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北海道　初山別村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97.41</v>
      </c>
      <c r="Q6" s="35">
        <f t="shared" si="3"/>
        <v>5290</v>
      </c>
      <c r="R6" s="35">
        <f t="shared" si="3"/>
        <v>1125</v>
      </c>
      <c r="S6" s="35">
        <f t="shared" si="3"/>
        <v>279.52</v>
      </c>
      <c r="T6" s="35">
        <f t="shared" si="3"/>
        <v>4.0199999999999996</v>
      </c>
      <c r="U6" s="35">
        <f t="shared" si="3"/>
        <v>1090</v>
      </c>
      <c r="V6" s="35">
        <f t="shared" si="3"/>
        <v>35.799999999999997</v>
      </c>
      <c r="W6" s="35">
        <f t="shared" si="3"/>
        <v>30.45</v>
      </c>
      <c r="X6" s="36">
        <f>IF(X7="",NA(),X7)</f>
        <v>48.55</v>
      </c>
      <c r="Y6" s="36">
        <f t="shared" ref="Y6:AG6" si="4">IF(Y7="",NA(),Y7)</f>
        <v>44</v>
      </c>
      <c r="Z6" s="36">
        <f t="shared" si="4"/>
        <v>46.37</v>
      </c>
      <c r="AA6" s="36">
        <f t="shared" si="4"/>
        <v>45.93</v>
      </c>
      <c r="AB6" s="36">
        <f t="shared" si="4"/>
        <v>53.93</v>
      </c>
      <c r="AC6" s="36">
        <f t="shared" si="4"/>
        <v>72.11</v>
      </c>
      <c r="AD6" s="36">
        <f t="shared" si="4"/>
        <v>74.05</v>
      </c>
      <c r="AE6" s="36">
        <f t="shared" si="4"/>
        <v>73.25</v>
      </c>
      <c r="AF6" s="36">
        <f t="shared" si="4"/>
        <v>75.06</v>
      </c>
      <c r="AG6" s="36">
        <f t="shared" si="4"/>
        <v>73.22</v>
      </c>
      <c r="AH6" s="35" t="str">
        <f>IF(AH7="","",IF(AH7="-","【-】","【"&amp;SUBSTITUTE(TEXT(AH7,"#,##0.00"),"-","△")&amp;"】"))</f>
        <v>【78.36】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2576.5300000000002</v>
      </c>
      <c r="BF6" s="36">
        <f t="shared" ref="BF6:BN6" si="7">IF(BF7="",NA(),BF7)</f>
        <v>2540.16</v>
      </c>
      <c r="BG6" s="36">
        <f t="shared" si="7"/>
        <v>2470.7800000000002</v>
      </c>
      <c r="BH6" s="36">
        <f t="shared" si="7"/>
        <v>2323.4899999999998</v>
      </c>
      <c r="BI6" s="36">
        <f t="shared" si="7"/>
        <v>2135.17</v>
      </c>
      <c r="BJ6" s="36">
        <f t="shared" si="7"/>
        <v>1595.62</v>
      </c>
      <c r="BK6" s="36">
        <f t="shared" si="7"/>
        <v>1302.33</v>
      </c>
      <c r="BL6" s="36">
        <f t="shared" si="7"/>
        <v>1274.21</v>
      </c>
      <c r="BM6" s="36">
        <f t="shared" si="7"/>
        <v>1183.92</v>
      </c>
      <c r="BN6" s="36">
        <f t="shared" si="7"/>
        <v>1128.72</v>
      </c>
      <c r="BO6" s="35" t="str">
        <f>IF(BO7="","",IF(BO7="-","【-】","【"&amp;SUBSTITUTE(TEXT(BO7,"#,##0.00"),"-","△")&amp;"】"))</f>
        <v>【949.15】</v>
      </c>
      <c r="BP6" s="36">
        <f>IF(BP7="",NA(),BP7)</f>
        <v>28.38</v>
      </c>
      <c r="BQ6" s="36">
        <f t="shared" ref="BQ6:BY6" si="8">IF(BQ7="",NA(),BQ7)</f>
        <v>26.57</v>
      </c>
      <c r="BR6" s="36">
        <f t="shared" si="8"/>
        <v>26.07</v>
      </c>
      <c r="BS6" s="36">
        <f t="shared" si="8"/>
        <v>28.13</v>
      </c>
      <c r="BT6" s="36">
        <f t="shared" si="8"/>
        <v>32.409999999999997</v>
      </c>
      <c r="BU6" s="36">
        <f t="shared" si="8"/>
        <v>37.92</v>
      </c>
      <c r="BV6" s="36">
        <f t="shared" si="8"/>
        <v>40.89</v>
      </c>
      <c r="BW6" s="36">
        <f t="shared" si="8"/>
        <v>41.25</v>
      </c>
      <c r="BX6" s="36">
        <f t="shared" si="8"/>
        <v>42.5</v>
      </c>
      <c r="BY6" s="36">
        <f t="shared" si="8"/>
        <v>41.84</v>
      </c>
      <c r="BZ6" s="35" t="str">
        <f>IF(BZ7="","",IF(BZ7="-","【-】","【"&amp;SUBSTITUTE(TEXT(BZ7,"#,##0.00"),"-","△")&amp;"】"))</f>
        <v>【55.87】</v>
      </c>
      <c r="CA6" s="36">
        <f>IF(CA7="",NA(),CA7)</f>
        <v>904.91</v>
      </c>
      <c r="CB6" s="36">
        <f t="shared" ref="CB6:CJ6" si="9">IF(CB7="",NA(),CB7)</f>
        <v>962.12</v>
      </c>
      <c r="CC6" s="36">
        <f t="shared" si="9"/>
        <v>984.07</v>
      </c>
      <c r="CD6" s="36">
        <f t="shared" si="9"/>
        <v>916.93</v>
      </c>
      <c r="CE6" s="36">
        <f t="shared" si="9"/>
        <v>799.69</v>
      </c>
      <c r="CF6" s="36">
        <f t="shared" si="9"/>
        <v>423.18</v>
      </c>
      <c r="CG6" s="36">
        <f t="shared" si="9"/>
        <v>383.2</v>
      </c>
      <c r="CH6" s="36">
        <f t="shared" si="9"/>
        <v>383.25</v>
      </c>
      <c r="CI6" s="36">
        <f t="shared" si="9"/>
        <v>377.72</v>
      </c>
      <c r="CJ6" s="36">
        <f t="shared" si="9"/>
        <v>390.47</v>
      </c>
      <c r="CK6" s="35" t="str">
        <f>IF(CK7="","",IF(CK7="-","【-】","【"&amp;SUBSTITUTE(TEXT(CK7,"#,##0.00"),"-","△")&amp;"】"))</f>
        <v>【288.19】</v>
      </c>
      <c r="CL6" s="36">
        <f>IF(CL7="",NA(),CL7)</f>
        <v>73.62</v>
      </c>
      <c r="CM6" s="36">
        <f t="shared" ref="CM6:CU6" si="10">IF(CM7="",NA(),CM7)</f>
        <v>74.56</v>
      </c>
      <c r="CN6" s="36">
        <f t="shared" si="10"/>
        <v>69.19</v>
      </c>
      <c r="CO6" s="36">
        <f t="shared" si="10"/>
        <v>75.19</v>
      </c>
      <c r="CP6" s="36">
        <f t="shared" si="10"/>
        <v>71.73</v>
      </c>
      <c r="CQ6" s="36">
        <f t="shared" si="10"/>
        <v>46.9</v>
      </c>
      <c r="CR6" s="36">
        <f t="shared" si="10"/>
        <v>47.95</v>
      </c>
      <c r="CS6" s="36">
        <f t="shared" si="10"/>
        <v>48.26</v>
      </c>
      <c r="CT6" s="36">
        <f t="shared" si="10"/>
        <v>48.01</v>
      </c>
      <c r="CU6" s="36">
        <f t="shared" si="10"/>
        <v>49.08</v>
      </c>
      <c r="CV6" s="35" t="str">
        <f>IF(CV7="","",IF(CV7="-","【-】","【"&amp;SUBSTITUTE(TEXT(CV7,"#,##0.00"),"-","△")&amp;"】"))</f>
        <v>【56.31】</v>
      </c>
      <c r="CW6" s="36">
        <f>IF(CW7="",NA(),CW7)</f>
        <v>66.3</v>
      </c>
      <c r="CX6" s="36">
        <f t="shared" ref="CX6:DF6" si="11">IF(CX7="",NA(),CX7)</f>
        <v>70.28</v>
      </c>
      <c r="CY6" s="36">
        <f t="shared" si="11"/>
        <v>72.37</v>
      </c>
      <c r="CZ6" s="36">
        <f t="shared" si="11"/>
        <v>66.489999999999995</v>
      </c>
      <c r="DA6" s="36">
        <f t="shared" si="11"/>
        <v>71.87</v>
      </c>
      <c r="DB6" s="36">
        <f t="shared" si="11"/>
        <v>74.63</v>
      </c>
      <c r="DC6" s="36">
        <f t="shared" si="11"/>
        <v>74.900000000000006</v>
      </c>
      <c r="DD6" s="36">
        <f t="shared" si="11"/>
        <v>72.72</v>
      </c>
      <c r="DE6" s="36">
        <f t="shared" si="11"/>
        <v>72.75</v>
      </c>
      <c r="DF6" s="36">
        <f t="shared" si="11"/>
        <v>71.27</v>
      </c>
      <c r="DG6" s="35" t="str">
        <f>IF(DG7="","",IF(DG7="-","【-】","【"&amp;SUBSTITUTE(TEXT(DG7,"#,##0.00"),"-","△")&amp;"】"))</f>
        <v>【71.88】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0.39</v>
      </c>
      <c r="EE6" s="36">
        <f t="shared" ref="EE6:EM6" si="14">IF(EE7="",NA(),EE7)</f>
        <v>1.59</v>
      </c>
      <c r="EF6" s="36">
        <f t="shared" si="14"/>
        <v>1.07</v>
      </c>
      <c r="EG6" s="36">
        <f t="shared" si="14"/>
        <v>1.82</v>
      </c>
      <c r="EH6" s="36">
        <f t="shared" si="14"/>
        <v>1.7</v>
      </c>
      <c r="EI6" s="36">
        <f t="shared" si="14"/>
        <v>0.78</v>
      </c>
      <c r="EJ6" s="36">
        <f t="shared" si="14"/>
        <v>0.56999999999999995</v>
      </c>
      <c r="EK6" s="36">
        <f t="shared" si="14"/>
        <v>0.62</v>
      </c>
      <c r="EL6" s="36">
        <f t="shared" si="14"/>
        <v>0.39</v>
      </c>
      <c r="EM6" s="36">
        <f t="shared" si="14"/>
        <v>0.61</v>
      </c>
      <c r="EN6" s="35" t="str">
        <f>IF(EN7="","",IF(EN7="-","【-】","【"&amp;SUBSTITUTE(TEXT(EN7,"#,##0.00"),"-","△")&amp;"】"))</f>
        <v>【0.80】</v>
      </c>
    </row>
    <row r="7" spans="1:144" s="37" customFormat="1" x14ac:dyDescent="0.15">
      <c r="A7" s="29"/>
      <c r="B7" s="38">
        <v>2020</v>
      </c>
      <c r="C7" s="38">
        <v>14851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97.41</v>
      </c>
      <c r="Q7" s="39">
        <v>5290</v>
      </c>
      <c r="R7" s="39">
        <v>1125</v>
      </c>
      <c r="S7" s="39">
        <v>279.52</v>
      </c>
      <c r="T7" s="39">
        <v>4.0199999999999996</v>
      </c>
      <c r="U7" s="39">
        <v>1090</v>
      </c>
      <c r="V7" s="39">
        <v>35.799999999999997</v>
      </c>
      <c r="W7" s="39">
        <v>30.45</v>
      </c>
      <c r="X7" s="39">
        <v>48.55</v>
      </c>
      <c r="Y7" s="39">
        <v>44</v>
      </c>
      <c r="Z7" s="39">
        <v>46.37</v>
      </c>
      <c r="AA7" s="39">
        <v>45.93</v>
      </c>
      <c r="AB7" s="39">
        <v>53.93</v>
      </c>
      <c r="AC7" s="39">
        <v>72.11</v>
      </c>
      <c r="AD7" s="39">
        <v>74.05</v>
      </c>
      <c r="AE7" s="39">
        <v>73.25</v>
      </c>
      <c r="AF7" s="39">
        <v>75.06</v>
      </c>
      <c r="AG7" s="39">
        <v>73.22</v>
      </c>
      <c r="AH7" s="39">
        <v>78.36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2576.5300000000002</v>
      </c>
      <c r="BF7" s="39">
        <v>2540.16</v>
      </c>
      <c r="BG7" s="39">
        <v>2470.7800000000002</v>
      </c>
      <c r="BH7" s="39">
        <v>2323.4899999999998</v>
      </c>
      <c r="BI7" s="39">
        <v>2135.17</v>
      </c>
      <c r="BJ7" s="39">
        <v>1595.62</v>
      </c>
      <c r="BK7" s="39">
        <v>1302.33</v>
      </c>
      <c r="BL7" s="39">
        <v>1274.21</v>
      </c>
      <c r="BM7" s="39">
        <v>1183.92</v>
      </c>
      <c r="BN7" s="39">
        <v>1128.72</v>
      </c>
      <c r="BO7" s="39">
        <v>949.15</v>
      </c>
      <c r="BP7" s="39">
        <v>28.38</v>
      </c>
      <c r="BQ7" s="39">
        <v>26.57</v>
      </c>
      <c r="BR7" s="39">
        <v>26.07</v>
      </c>
      <c r="BS7" s="39">
        <v>28.13</v>
      </c>
      <c r="BT7" s="39">
        <v>32.409999999999997</v>
      </c>
      <c r="BU7" s="39">
        <v>37.92</v>
      </c>
      <c r="BV7" s="39">
        <v>40.89</v>
      </c>
      <c r="BW7" s="39">
        <v>41.25</v>
      </c>
      <c r="BX7" s="39">
        <v>42.5</v>
      </c>
      <c r="BY7" s="39">
        <v>41.84</v>
      </c>
      <c r="BZ7" s="39">
        <v>55.87</v>
      </c>
      <c r="CA7" s="39">
        <v>904.91</v>
      </c>
      <c r="CB7" s="39">
        <v>962.12</v>
      </c>
      <c r="CC7" s="39">
        <v>984.07</v>
      </c>
      <c r="CD7" s="39">
        <v>916.93</v>
      </c>
      <c r="CE7" s="39">
        <v>799.69</v>
      </c>
      <c r="CF7" s="39">
        <v>423.18</v>
      </c>
      <c r="CG7" s="39">
        <v>383.2</v>
      </c>
      <c r="CH7" s="39">
        <v>383.25</v>
      </c>
      <c r="CI7" s="39">
        <v>377.72</v>
      </c>
      <c r="CJ7" s="39">
        <v>390.47</v>
      </c>
      <c r="CK7" s="39">
        <v>288.19</v>
      </c>
      <c r="CL7" s="39">
        <v>73.62</v>
      </c>
      <c r="CM7" s="39">
        <v>74.56</v>
      </c>
      <c r="CN7" s="39">
        <v>69.19</v>
      </c>
      <c r="CO7" s="39">
        <v>75.19</v>
      </c>
      <c r="CP7" s="39">
        <v>71.73</v>
      </c>
      <c r="CQ7" s="39">
        <v>46.9</v>
      </c>
      <c r="CR7" s="39">
        <v>47.95</v>
      </c>
      <c r="CS7" s="39">
        <v>48.26</v>
      </c>
      <c r="CT7" s="39">
        <v>48.01</v>
      </c>
      <c r="CU7" s="39">
        <v>49.08</v>
      </c>
      <c r="CV7" s="39">
        <v>56.31</v>
      </c>
      <c r="CW7" s="39">
        <v>66.3</v>
      </c>
      <c r="CX7" s="39">
        <v>70.28</v>
      </c>
      <c r="CY7" s="39">
        <v>72.37</v>
      </c>
      <c r="CZ7" s="39">
        <v>66.489999999999995</v>
      </c>
      <c r="DA7" s="39">
        <v>71.87</v>
      </c>
      <c r="DB7" s="39">
        <v>74.63</v>
      </c>
      <c r="DC7" s="39">
        <v>74.900000000000006</v>
      </c>
      <c r="DD7" s="39">
        <v>72.72</v>
      </c>
      <c r="DE7" s="39">
        <v>72.75</v>
      </c>
      <c r="DF7" s="39">
        <v>71.27</v>
      </c>
      <c r="DG7" s="39">
        <v>71.88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0.39</v>
      </c>
      <c r="EE7" s="39">
        <v>1.59</v>
      </c>
      <c r="EF7" s="39">
        <v>1.07</v>
      </c>
      <c r="EG7" s="39">
        <v>1.82</v>
      </c>
      <c r="EH7" s="39">
        <v>1.7</v>
      </c>
      <c r="EI7" s="39">
        <v>0.78</v>
      </c>
      <c r="EJ7" s="39">
        <v>0.56999999999999995</v>
      </c>
      <c r="EK7" s="39">
        <v>0.62</v>
      </c>
      <c r="EL7" s="39">
        <v>0.39</v>
      </c>
      <c r="EM7" s="39">
        <v>0.61</v>
      </c>
      <c r="EN7" s="39">
        <v>0.8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 t="shared" ref="B10:D10" si="15">DATEVALUE($B7+12-B11&amp;"/1/"&amp;B12)</f>
        <v>46753</v>
      </c>
      <c r="C10" s="42">
        <f t="shared" si="15"/>
        <v>47119</v>
      </c>
      <c r="D10" s="42">
        <f t="shared" si="15"/>
        <v>47484</v>
      </c>
      <c r="E10" s="43">
        <f>DATEVALUE($B7+12-E11&amp;"/1/"&amp;E12)</f>
        <v>47849</v>
      </c>
      <c r="F10" s="43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110</v>
      </c>
    </row>
    <row r="13" spans="1:144" x14ac:dyDescent="0.15">
      <c r="B13" t="s">
        <v>111</v>
      </c>
      <c r="C13" t="s">
        <v>111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huzita</cp:lastModifiedBy>
  <dcterms:created xsi:type="dcterms:W3CDTF">2021-12-03T07:01:04Z</dcterms:created>
  <dcterms:modified xsi:type="dcterms:W3CDTF">2022-01-14T07:34:53Z</dcterms:modified>
  <cp:category/>
</cp:coreProperties>
</file>